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tabRatio="167" activeTab="0"/>
  </bookViews>
  <sheets>
    <sheet name="Rohrrigole A 138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heinbokel_t</author>
    <author>W7INST</author>
  </authors>
  <commentList>
    <comment ref="B11" authorId="0">
      <text>
        <r>
          <rPr>
            <b/>
            <sz val="8"/>
            <rFont val="Tahoma"/>
            <family val="2"/>
          </rPr>
          <t>Herstellerangabe</t>
        </r>
        <r>
          <rPr>
            <sz val="8"/>
            <rFont val="Tahoma"/>
            <family val="2"/>
          </rPr>
          <t xml:space="preserve">
</t>
        </r>
      </text>
    </comment>
    <comment ref="A7" authorId="1">
      <text>
        <r>
          <rPr>
            <b/>
            <sz val="8"/>
            <rFont val="Tahoma"/>
            <family val="2"/>
          </rPr>
          <t>Rohrinnendurchmesser DN… in (m)</t>
        </r>
        <r>
          <rPr>
            <sz val="8"/>
            <rFont val="Tahoma"/>
            <family val="2"/>
          </rPr>
          <t xml:space="preserve">
Ohne Rohr di u. da = 0</t>
        </r>
      </text>
    </comment>
    <comment ref="E5" authorId="1">
      <text>
        <r>
          <rPr>
            <b/>
            <sz val="8"/>
            <rFont val="Tahoma"/>
            <family val="2"/>
          </rPr>
          <t>Durchlässigkeitsbeiwert kf</t>
        </r>
        <r>
          <rPr>
            <sz val="8"/>
            <rFont val="Tahoma"/>
            <family val="2"/>
          </rPr>
          <t xml:space="preserve">
aus Bodengutachten!</t>
        </r>
      </text>
    </comment>
    <comment ref="B9" authorId="1">
      <text>
        <r>
          <rPr>
            <b/>
            <sz val="8"/>
            <rFont val="Tahoma"/>
            <family val="2"/>
          </rPr>
          <t>Speicherkoeffizient SR
Kies  8/16 mm  = 0,30
Kies 16/32 mm = 0,35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<sst xmlns="http://schemas.openxmlformats.org/spreadsheetml/2006/main" count="27" uniqueCount="26">
  <si>
    <t>Bodenkenndaten:</t>
  </si>
  <si>
    <t>fz</t>
  </si>
  <si>
    <t>Einzugsgebiet :</t>
  </si>
  <si>
    <t>Au  (qm)</t>
  </si>
  <si>
    <t>Rigolenabmessungen:</t>
  </si>
  <si>
    <t>h  (m)</t>
  </si>
  <si>
    <r>
      <t>b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 xml:space="preserve">  (m)</t>
    </r>
  </si>
  <si>
    <r>
      <t>S</t>
    </r>
    <r>
      <rPr>
        <vertAlign val="subscript"/>
        <sz val="10"/>
        <rFont val="Arial"/>
        <family val="2"/>
      </rPr>
      <t>R</t>
    </r>
  </si>
  <si>
    <t>Anzahl der Rohre</t>
  </si>
  <si>
    <t>D (min)</t>
  </si>
  <si>
    <t>D  (h)</t>
  </si>
  <si>
    <t>L in m</t>
  </si>
  <si>
    <t>l/s</t>
  </si>
  <si>
    <r>
      <t>Wasseraustrittsfläche (Vollsickerrohr) 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/m)</t>
    </r>
  </si>
  <si>
    <r>
      <t>Gesamtspeicher-koeffizient   S</t>
    </r>
    <r>
      <rPr>
        <vertAlign val="subscript"/>
        <sz val="10"/>
        <rFont val="Arial"/>
        <family val="2"/>
      </rPr>
      <t xml:space="preserve">RR   </t>
    </r>
    <r>
      <rPr>
        <sz val="10"/>
        <rFont val="Arial"/>
        <family val="2"/>
      </rPr>
      <t>=</t>
    </r>
  </si>
  <si>
    <r>
      <t xml:space="preserve">vorh. Q </t>
    </r>
    <r>
      <rPr>
        <vertAlign val="subscript"/>
        <sz val="10"/>
        <rFont val="Arial"/>
        <family val="2"/>
      </rPr>
      <t>Austritt</t>
    </r>
    <r>
      <rPr>
        <sz val="10"/>
        <rFont val="Arial"/>
        <family val="0"/>
      </rPr>
      <t xml:space="preserve">  (l/s) =</t>
    </r>
  </si>
  <si>
    <r>
      <t xml:space="preserve">vorh. Q </t>
    </r>
    <r>
      <rPr>
        <vertAlign val="subscript"/>
        <sz val="10"/>
        <rFont val="Arial"/>
        <family val="2"/>
      </rPr>
      <t>Austritt</t>
    </r>
    <r>
      <rPr>
        <sz val="10"/>
        <rFont val="Arial"/>
        <family val="0"/>
      </rPr>
      <t xml:space="preserve"> &gt; Q zu</t>
    </r>
  </si>
  <si>
    <t>di  (m)</t>
  </si>
  <si>
    <t>da  (m)</t>
  </si>
  <si>
    <t>Q zu(200 l/s*ha) =</t>
  </si>
  <si>
    <t xml:space="preserve"> </t>
  </si>
  <si>
    <r>
      <t>vorh.  k</t>
    </r>
    <r>
      <rPr>
        <vertAlign val="subscript"/>
        <sz val="10"/>
        <rFont val="Arial"/>
        <family val="2"/>
      </rPr>
      <t>f</t>
    </r>
  </si>
  <si>
    <t>Zuschlagsfaktor nach  DWA- A117 Tabelle 2</t>
  </si>
  <si>
    <t>z.B. Dachfläche</t>
  </si>
  <si>
    <t>rD (0,2) in l/(s*h) (Kostra-Regen Kreis Segeberg)</t>
  </si>
  <si>
    <t>erforderlich  L =  (m)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</si>
</sst>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000000"/>
    <numFmt numFmtId="189" formatCode="0.00000000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8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11" fontId="1" fillId="33" borderId="10" xfId="0" applyNumberFormat="1" applyFont="1" applyFill="1" applyBorder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center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2" fontId="0" fillId="0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 vertical="center"/>
    </xf>
    <xf numFmtId="2" fontId="2" fillId="16" borderId="13" xfId="0" applyNumberFormat="1" applyFont="1" applyFill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142875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7"/>
  <sheetViews>
    <sheetView tabSelected="1" workbookViewId="0" topLeftCell="A1">
      <selection activeCell="B3" sqref="B3"/>
    </sheetView>
  </sheetViews>
  <sheetFormatPr defaultColWidth="11.421875" defaultRowHeight="12.75"/>
  <cols>
    <col min="1" max="1" width="21.140625" style="0" bestFit="1" customWidth="1"/>
    <col min="3" max="3" width="17.8515625" style="0" customWidth="1"/>
    <col min="4" max="4" width="24.140625" style="0" customWidth="1"/>
    <col min="5" max="5" width="11.421875" style="1" customWidth="1"/>
    <col min="6" max="6" width="7.00390625" style="0" customWidth="1"/>
    <col min="7" max="7" width="7.28125" style="0" customWidth="1"/>
    <col min="8" max="9" width="13.8515625" style="0" customWidth="1"/>
    <col min="10" max="10" width="8.421875" style="0" customWidth="1"/>
  </cols>
  <sheetData>
    <row r="1" s="32" customFormat="1" ht="12.75"/>
    <row r="2" s="32" customFormat="1" ht="12.75"/>
    <row r="3" ht="12.75"/>
    <row r="4" spans="1:7" ht="18" customHeight="1">
      <c r="A4" s="5" t="s">
        <v>4</v>
      </c>
      <c r="D4" s="13" t="s">
        <v>0</v>
      </c>
      <c r="G4" s="6" t="s">
        <v>22</v>
      </c>
    </row>
    <row r="5" spans="1:8" ht="28.5" customHeight="1">
      <c r="A5" t="s">
        <v>6</v>
      </c>
      <c r="B5" s="30">
        <v>1</v>
      </c>
      <c r="D5" s="24" t="s">
        <v>21</v>
      </c>
      <c r="E5" s="8">
        <f>1*POWER(10,-4)</f>
        <v>0.0001</v>
      </c>
      <c r="F5" s="11"/>
      <c r="G5" s="1" t="s">
        <v>1</v>
      </c>
      <c r="H5" s="12">
        <v>1.2</v>
      </c>
    </row>
    <row r="6" spans="1:6" ht="39" customHeight="1" thickBot="1">
      <c r="A6" t="s">
        <v>5</v>
      </c>
      <c r="B6" s="30">
        <v>0.8</v>
      </c>
      <c r="E6"/>
      <c r="F6" s="11"/>
    </row>
    <row r="7" spans="1:5" ht="24.75" customHeight="1" thickBot="1">
      <c r="A7" t="s">
        <v>17</v>
      </c>
      <c r="B7" s="12">
        <v>0.15</v>
      </c>
      <c r="C7" s="28" t="s">
        <v>25</v>
      </c>
      <c r="D7" s="31">
        <f>MAX(I10:I27)</f>
        <v>6.55290769797992</v>
      </c>
      <c r="E7" s="9"/>
    </row>
    <row r="8" spans="1:5" ht="24.75" customHeight="1">
      <c r="A8" t="s">
        <v>18</v>
      </c>
      <c r="B8" s="12">
        <v>0.16</v>
      </c>
      <c r="C8" s="29"/>
      <c r="D8" s="18"/>
      <c r="E8" s="9"/>
    </row>
    <row r="9" spans="1:9" ht="60" customHeight="1">
      <c r="A9" t="s">
        <v>7</v>
      </c>
      <c r="B9" s="12">
        <v>0.35</v>
      </c>
      <c r="C9" s="25" t="s">
        <v>14</v>
      </c>
      <c r="D9" s="20">
        <f>(B9/(B5*B6))*(B5*B6+(B10*3.14*0.25)*(((1/B9)*(B7*B7)-(B8*B8))))</f>
        <v>0.36328612499999996</v>
      </c>
      <c r="E9" s="9"/>
      <c r="F9" s="2" t="s">
        <v>10</v>
      </c>
      <c r="G9" s="2" t="s">
        <v>9</v>
      </c>
      <c r="H9" s="10" t="s">
        <v>24</v>
      </c>
      <c r="I9" s="2" t="s">
        <v>11</v>
      </c>
    </row>
    <row r="10" spans="1:9" ht="24.75" customHeight="1">
      <c r="A10" s="7" t="s">
        <v>8</v>
      </c>
      <c r="B10" s="12">
        <v>1</v>
      </c>
      <c r="D10" s="7"/>
      <c r="E10" s="9"/>
      <c r="F10" s="2"/>
      <c r="G10" s="3">
        <v>5</v>
      </c>
      <c r="H10" s="27">
        <v>340.9</v>
      </c>
      <c r="I10" s="4">
        <f aca="true" t="shared" si="0" ref="I10:I27">($B$15*POWER(10,-7)*H10/((($B$5*$B$6*$D$9)/(G10*60*$H$5))+($B$5+0.5*$B$6)*0.5*$E$5))</f>
        <v>4.662929833210324</v>
      </c>
    </row>
    <row r="11" spans="1:9" ht="36" customHeight="1">
      <c r="A11" s="7" t="s">
        <v>13</v>
      </c>
      <c r="B11" s="12">
        <v>220</v>
      </c>
      <c r="E11"/>
      <c r="F11" s="2"/>
      <c r="G11" s="3">
        <v>10</v>
      </c>
      <c r="H11" s="27">
        <v>221</v>
      </c>
      <c r="I11" s="4">
        <f t="shared" si="0"/>
        <v>5.5990562676652935</v>
      </c>
    </row>
    <row r="12" spans="5:9" ht="18.75" customHeight="1">
      <c r="E12"/>
      <c r="F12" s="2"/>
      <c r="G12" s="3">
        <v>15</v>
      </c>
      <c r="H12" s="27">
        <v>171.7</v>
      </c>
      <c r="I12" s="4">
        <f t="shared" si="0"/>
        <v>6.076068819254844</v>
      </c>
    </row>
    <row r="13" spans="5:9" ht="12.75">
      <c r="E13"/>
      <c r="F13" s="19"/>
      <c r="G13" s="16">
        <v>20</v>
      </c>
      <c r="H13" s="27">
        <v>143.6</v>
      </c>
      <c r="I13" s="17">
        <f t="shared" si="0"/>
        <v>6.339358182290578</v>
      </c>
    </row>
    <row r="14" spans="1:9" ht="12.75">
      <c r="A14" s="6" t="s">
        <v>2</v>
      </c>
      <c r="D14" s="1"/>
      <c r="E14"/>
      <c r="F14" s="2"/>
      <c r="G14" s="22">
        <v>30</v>
      </c>
      <c r="H14" s="27">
        <v>111.7</v>
      </c>
      <c r="I14" s="26">
        <f t="shared" si="0"/>
        <v>6.55290769797992</v>
      </c>
    </row>
    <row r="15" spans="1:9" ht="25.5" customHeight="1">
      <c r="A15" t="s">
        <v>3</v>
      </c>
      <c r="B15" s="12">
        <v>120</v>
      </c>
      <c r="C15" s="23" t="s">
        <v>23</v>
      </c>
      <c r="D15" s="1"/>
      <c r="E15"/>
      <c r="F15" s="19"/>
      <c r="G15" s="16">
        <v>45</v>
      </c>
      <c r="H15" s="27">
        <v>86.9</v>
      </c>
      <c r="I15" s="17">
        <f t="shared" si="0"/>
        <v>6.52973191099299</v>
      </c>
    </row>
    <row r="16" spans="2:9" ht="12.75">
      <c r="B16" t="s">
        <v>20</v>
      </c>
      <c r="F16" s="21">
        <v>1</v>
      </c>
      <c r="G16" s="16">
        <v>60</v>
      </c>
      <c r="H16" s="27">
        <v>72.8</v>
      </c>
      <c r="I16" s="17">
        <f t="shared" si="0"/>
        <v>6.363858489864491</v>
      </c>
    </row>
    <row r="17" spans="6:9" ht="12.75">
      <c r="F17" s="2">
        <v>1.5</v>
      </c>
      <c r="G17" s="3">
        <v>90</v>
      </c>
      <c r="H17" s="27">
        <v>52.8</v>
      </c>
      <c r="I17" s="4">
        <f t="shared" si="0"/>
        <v>5.516754321150388</v>
      </c>
    </row>
    <row r="18" spans="6:9" ht="12.75">
      <c r="F18" s="2">
        <v>2</v>
      </c>
      <c r="G18" s="3">
        <v>120</v>
      </c>
      <c r="H18" s="27">
        <v>42.1</v>
      </c>
      <c r="I18" s="4">
        <f t="shared" si="0"/>
        <v>4.87467849206118</v>
      </c>
    </row>
    <row r="19" spans="6:9" ht="12.75">
      <c r="F19" s="2">
        <v>3</v>
      </c>
      <c r="G19" s="3">
        <v>180</v>
      </c>
      <c r="H19" s="27">
        <v>30.6</v>
      </c>
      <c r="I19" s="4">
        <f t="shared" si="0"/>
        <v>3.9729480562708086</v>
      </c>
    </row>
    <row r="20" spans="3:9" ht="12.75">
      <c r="C20" s="14" t="s">
        <v>19</v>
      </c>
      <c r="D20" s="13">
        <f>200*(B15/10000)</f>
        <v>2.4</v>
      </c>
      <c r="E20" t="s">
        <v>12</v>
      </c>
      <c r="F20" s="2">
        <v>4</v>
      </c>
      <c r="G20" s="3">
        <v>240</v>
      </c>
      <c r="H20" s="27">
        <v>24.4</v>
      </c>
      <c r="I20" s="4">
        <f t="shared" si="0"/>
        <v>3.3725413501899615</v>
      </c>
    </row>
    <row r="21" spans="6:9" ht="12.75">
      <c r="F21" s="2">
        <v>6</v>
      </c>
      <c r="G21" s="3">
        <v>360</v>
      </c>
      <c r="H21" s="27">
        <v>17.7</v>
      </c>
      <c r="I21" s="4">
        <f t="shared" si="0"/>
        <v>2.615359817625307</v>
      </c>
    </row>
    <row r="22" spans="3:9" ht="15.75">
      <c r="C22" t="s">
        <v>15</v>
      </c>
      <c r="D22" s="15">
        <f>B10*(B11/100)*1*D7</f>
        <v>14.416396935555825</v>
      </c>
      <c r="E22" t="s">
        <v>12</v>
      </c>
      <c r="F22" s="2">
        <v>9</v>
      </c>
      <c r="G22" s="3">
        <v>540</v>
      </c>
      <c r="H22" s="27">
        <v>12.9</v>
      </c>
      <c r="I22" s="4">
        <f t="shared" si="0"/>
        <v>1.9980632945922538</v>
      </c>
    </row>
    <row r="23" spans="6:9" ht="12.75">
      <c r="F23" s="2">
        <v>12</v>
      </c>
      <c r="G23" s="3">
        <v>720</v>
      </c>
      <c r="H23" s="27">
        <v>10.3</v>
      </c>
      <c r="I23" s="4">
        <f t="shared" si="0"/>
        <v>1.634785108616207</v>
      </c>
    </row>
    <row r="24" spans="3:9" ht="15.75">
      <c r="C24" t="s">
        <v>16</v>
      </c>
      <c r="D24" s="13" t="str">
        <f>IF(D22&gt;D20,"ja","nein")</f>
        <v>ja</v>
      </c>
      <c r="F24" s="2">
        <v>18</v>
      </c>
      <c r="G24" s="3">
        <v>1080</v>
      </c>
      <c r="H24" s="27">
        <v>7.5</v>
      </c>
      <c r="I24" s="4">
        <f t="shared" si="0"/>
        <v>1.2205456636489451</v>
      </c>
    </row>
    <row r="25" spans="6:9" ht="12.75">
      <c r="F25" s="2">
        <v>24</v>
      </c>
      <c r="G25" s="3">
        <v>1440</v>
      </c>
      <c r="H25" s="27">
        <v>6.1</v>
      </c>
      <c r="I25" s="4">
        <f t="shared" si="0"/>
        <v>1.0054512257835744</v>
      </c>
    </row>
    <row r="26" spans="6:9" ht="12.75">
      <c r="F26" s="2">
        <v>48</v>
      </c>
      <c r="G26" s="3">
        <v>2880</v>
      </c>
      <c r="H26" s="27">
        <v>3.5</v>
      </c>
      <c r="I26" s="4">
        <f t="shared" si="0"/>
        <v>0.5882223858469687</v>
      </c>
    </row>
    <row r="27" spans="6:9" ht="12.75">
      <c r="F27" s="2">
        <v>72</v>
      </c>
      <c r="G27" s="3">
        <v>4320</v>
      </c>
      <c r="H27" s="27">
        <v>2.6</v>
      </c>
      <c r="I27" s="4">
        <f t="shared" si="0"/>
        <v>0.43984314695527676</v>
      </c>
    </row>
  </sheetData>
  <sheetProtection/>
  <mergeCells count="1">
    <mergeCell ref="A1:IV2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96" r:id="rId4"/>
  <headerFooter alignWithMargins="0">
    <oddFooter>&amp;CRohrrigole nach DWA A138 04/2005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 Segeberg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heinbokel_t</dc:creator>
  <cp:keywords/>
  <dc:description/>
  <cp:lastModifiedBy>Tschuschke, Robert</cp:lastModifiedBy>
  <cp:lastPrinted>2015-01-12T17:16:50Z</cp:lastPrinted>
  <dcterms:created xsi:type="dcterms:W3CDTF">2002-04-29T12:16:46Z</dcterms:created>
  <dcterms:modified xsi:type="dcterms:W3CDTF">2022-01-11T12:09:42Z</dcterms:modified>
  <cp:category/>
  <cp:version/>
  <cp:contentType/>
  <cp:contentStatus/>
</cp:coreProperties>
</file>